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torontoregion-my.sharepoint.com/personal/jenny_hill_trca_ca/Documents/LID P&amp;D/Spreadsheets/"/>
    </mc:Choice>
  </mc:AlternateContent>
  <xr:revisionPtr revIDLastSave="0" documentId="8_{EE0B2BC1-31A7-4501-9E99-B6F9FF26E33B}" xr6:coauthVersionLast="36" xr6:coauthVersionMax="36" xr10:uidLastSave="{00000000-0000-0000-0000-000000000000}"/>
  <bookViews>
    <workbookView xWindow="0" yWindow="0" windowWidth="23040" windowHeight="8778" xr2:uid="{6AB9FA15-B071-483E-9DE5-1A5EDF0FB2F2}"/>
  </bookViews>
  <sheets>
    <sheet name="Sheet1" sheetId="1" r:id="rId1"/>
  </sheets>
  <definedNames>
    <definedName name="solver_adj" localSheetId="0" hidden="1">Sheet1!$J$18:$K$18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Sheet1!$I$10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" i="1" l="1"/>
  <c r="F4" i="1" l="1"/>
  <c r="F5" i="1"/>
  <c r="F6" i="1"/>
  <c r="F7" i="1"/>
  <c r="F8" i="1"/>
  <c r="F9" i="1"/>
  <c r="F3" i="1"/>
  <c r="G3" i="1" s="1"/>
  <c r="D8" i="1"/>
  <c r="H8" i="1" s="1"/>
  <c r="D2" i="1"/>
  <c r="H2" i="1" s="1"/>
  <c r="D3" i="1"/>
  <c r="H3" i="1" s="1"/>
  <c r="D4" i="1"/>
  <c r="H4" i="1" s="1"/>
  <c r="D5" i="1"/>
  <c r="H5" i="1" s="1"/>
  <c r="D6" i="1"/>
  <c r="H6" i="1" s="1"/>
  <c r="D7" i="1"/>
  <c r="H7" i="1" s="1"/>
  <c r="D9" i="1"/>
  <c r="H9" i="1" s="1"/>
  <c r="M18" i="1"/>
  <c r="G4" i="1" l="1"/>
  <c r="G5" i="1" s="1"/>
  <c r="G6" i="1" s="1"/>
  <c r="G7" i="1" s="1"/>
  <c r="G8" i="1" s="1"/>
  <c r="G9" i="1" s="1"/>
  <c r="I3" i="1" l="1"/>
  <c r="I7" i="1"/>
  <c r="I9" i="1"/>
  <c r="I8" i="1"/>
  <c r="I6" i="1"/>
  <c r="I2" i="1"/>
  <c r="I5" i="1"/>
  <c r="I4" i="1"/>
  <c r="I10" i="1" l="1"/>
</calcChain>
</file>

<file path=xl/sharedStrings.xml><?xml version="1.0" encoding="utf-8"?>
<sst xmlns="http://schemas.openxmlformats.org/spreadsheetml/2006/main" count="16" uniqueCount="16">
  <si>
    <t>Mins</t>
  </si>
  <si>
    <t>Secs</t>
  </si>
  <si>
    <t xml:space="preserve">Sum </t>
  </si>
  <si>
    <t>S</t>
  </si>
  <si>
    <t>A</t>
  </si>
  <si>
    <t>K (cm/s)</t>
  </si>
  <si>
    <t>K (mm/hr)</t>
  </si>
  <si>
    <t>i (cm)</t>
  </si>
  <si>
    <t>Water level (cm)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</si>
  <si>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cum</t>
    </r>
    <r>
      <rPr>
        <b/>
        <sz val="11"/>
        <color theme="1"/>
        <rFont val="Calibri"/>
        <family val="2"/>
        <scheme val="minor"/>
      </rPr>
      <t xml:space="preserve"> calculated (cm)</t>
    </r>
  </si>
  <si>
    <t>Philip, J.R. (1957) The theory of infiltration: 4. Sorptivity and algebraic infiltration equations Soil Science 84, 257-264.</t>
  </si>
  <si>
    <t>t (secs)</t>
  </si>
  <si>
    <t xml:space="preserve">This spreadsheet uses the following formula after Philip, 1957, 
where S = sorptivity and A is an algebraic fitting parameter. </t>
  </si>
  <si>
    <t>Difference squared</t>
  </si>
  <si>
    <t xml:space="preserve">The markers show the measured data; the line shows the model. 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</si>
  <si>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cum </t>
    </r>
    <r>
      <rPr>
        <b/>
        <sz val="11"/>
        <color theme="1"/>
        <rFont val="Calibri"/>
        <family val="2"/>
        <scheme val="minor"/>
      </rPr>
      <t>measured (cm)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</si>
</sst>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Candara"/>
      <family val="2"/>
    </font>
    <font>
      <sz val="10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165" fontId="0" fillId="5" borderId="5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0" fontId="5" fillId="2" borderId="0" xfId="0" applyFont="1" applyFill="1" applyAlignment="1"/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53537783942492"/>
          <c:y val="4.0767379034706577E-2"/>
          <c:w val="0.7910168744656616"/>
          <c:h val="0.77195977752134748"/>
        </c:manualLayout>
      </c:layout>
      <c:scatterChart>
        <c:scatterStyle val="lineMarker"/>
        <c:varyColors val="0"/>
        <c:ser>
          <c:idx val="2"/>
          <c:order val="0"/>
          <c:tx>
            <c:v>Measured i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Sheet1!$D$3:$D$9</c:f>
              <c:numCache>
                <c:formatCode>General</c:formatCode>
                <c:ptCount val="7"/>
                <c:pt idx="0">
                  <c:v>1800</c:v>
                </c:pt>
                <c:pt idx="1">
                  <c:v>3600</c:v>
                </c:pt>
                <c:pt idx="2">
                  <c:v>5415</c:v>
                </c:pt>
                <c:pt idx="3">
                  <c:v>7245</c:v>
                </c:pt>
                <c:pt idx="4">
                  <c:v>10814</c:v>
                </c:pt>
                <c:pt idx="5">
                  <c:v>14420</c:v>
                </c:pt>
                <c:pt idx="6">
                  <c:v>18022</c:v>
                </c:pt>
              </c:numCache>
            </c:numRef>
          </c:xVal>
          <c:yVal>
            <c:numRef>
              <c:f>Sheet1!$H$3:$H$9</c:f>
              <c:numCache>
                <c:formatCode>0.00</c:formatCode>
                <c:ptCount val="7"/>
                <c:pt idx="0">
                  <c:v>3.5370607338241133</c:v>
                </c:pt>
                <c:pt idx="1">
                  <c:v>5.2358552255623652</c:v>
                </c:pt>
                <c:pt idx="2">
                  <c:v>6.6430780139120555</c:v>
                </c:pt>
                <c:pt idx="3">
                  <c:v>7.9015656789931299</c:v>
                </c:pt>
                <c:pt idx="4">
                  <c:v>10.08853209094632</c:v>
                </c:pt>
                <c:pt idx="5">
                  <c:v>12.078080731917787</c:v>
                </c:pt>
                <c:pt idx="6">
                  <c:v>13.923974762205342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684-4D9B-9515-1A4572814D44}"/>
            </c:ext>
          </c:extLst>
        </c:ser>
        <c:ser>
          <c:idx val="3"/>
          <c:order val="1"/>
          <c:tx>
            <c:v>Calculated i</c:v>
          </c:tx>
          <c:spPr>
            <a:ln w="25400">
              <a:noFill/>
            </a:ln>
          </c:spPr>
          <c:xVal>
            <c:numRef>
              <c:f>Sheet1!$D$10:$D$10</c:f>
              <c:numCache>
                <c:formatCode>General</c:formatCode>
                <c:ptCount val="1"/>
              </c:numCache>
            </c:numRef>
          </c:xVal>
          <c:yVal>
            <c:numRef>
              <c:f>Sheet1!$H$7:$H$10</c:f>
              <c:numCache>
                <c:formatCode>0.00</c:formatCode>
                <c:ptCount val="4"/>
                <c:pt idx="0">
                  <c:v>10.08853209094632</c:v>
                </c:pt>
                <c:pt idx="1">
                  <c:v>12.078080731917787</c:v>
                </c:pt>
                <c:pt idx="2">
                  <c:v>13.923974762205342</c:v>
                </c:pt>
                <c:pt idx="3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684-4D9B-9515-1A4572814D44}"/>
            </c:ext>
          </c:extLst>
        </c:ser>
        <c:ser>
          <c:idx val="0"/>
          <c:order val="2"/>
          <c:spPr>
            <a:ln>
              <a:noFill/>
            </a:ln>
          </c:spPr>
          <c:marker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Sheet1!$D$2:$D$9</c:f>
              <c:numCache>
                <c:formatCode>General</c:formatCode>
                <c:ptCount val="8"/>
                <c:pt idx="0">
                  <c:v>0</c:v>
                </c:pt>
                <c:pt idx="1">
                  <c:v>1800</c:v>
                </c:pt>
                <c:pt idx="2">
                  <c:v>3600</c:v>
                </c:pt>
                <c:pt idx="3">
                  <c:v>5415</c:v>
                </c:pt>
                <c:pt idx="4">
                  <c:v>7245</c:v>
                </c:pt>
                <c:pt idx="5">
                  <c:v>10814</c:v>
                </c:pt>
                <c:pt idx="6">
                  <c:v>14420</c:v>
                </c:pt>
                <c:pt idx="7">
                  <c:v>18022</c:v>
                </c:pt>
              </c:numCache>
            </c:numRef>
          </c:xVal>
          <c:yVal>
            <c:numRef>
              <c:f>Sheet1!$G$2:$G$9</c:f>
              <c:numCache>
                <c:formatCode>0.0</c:formatCode>
                <c:ptCount val="8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684-4D9B-9515-1A4572814D44}"/>
            </c:ext>
          </c:extLst>
        </c:ser>
        <c:ser>
          <c:idx val="1"/>
          <c:order val="3"/>
          <c:tx>
            <c:v>Calculated i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Sheet1!$D$10</c:f>
              <c:numCache>
                <c:formatCode>General</c:formatCode>
                <c:ptCount val="1"/>
              </c:numCache>
            </c:numRef>
          </c:xVal>
          <c:yVal>
            <c:numRef>
              <c:f>Sheet1!$H$7:$H$10</c:f>
              <c:numCache>
                <c:formatCode>0.00</c:formatCode>
                <c:ptCount val="4"/>
                <c:pt idx="0">
                  <c:v>10.08853209094632</c:v>
                </c:pt>
                <c:pt idx="1">
                  <c:v>12.078080731917787</c:v>
                </c:pt>
                <c:pt idx="2">
                  <c:v>13.923974762205342</c:v>
                </c:pt>
                <c:pt idx="3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684-4D9B-9515-1A457281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612112"/>
        <c:axId val="1956699888"/>
      </c:scatterChart>
      <c:valAx>
        <c:axId val="175361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0827049400498505"/>
              <c:y val="0.91116511451436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699888"/>
        <c:crosses val="autoZero"/>
        <c:crossBetween val="midCat"/>
      </c:valAx>
      <c:valAx>
        <c:axId val="1956699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Cumulative infiltration (cm)</a:t>
                </a:r>
              </a:p>
            </c:rich>
          </c:tx>
          <c:layout>
            <c:manualLayout>
              <c:xMode val="edge"/>
              <c:yMode val="edge"/>
              <c:x val="2.6100192240748033E-3"/>
              <c:y val="0.130123294019151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61211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515697</xdr:colOff>
      <xdr:row>0</xdr:row>
      <xdr:rowOff>87181</xdr:rowOff>
    </xdr:from>
    <xdr:to>
      <xdr:col>14</xdr:col>
      <xdr:colOff>636271</xdr:colOff>
      <xdr:row>13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13F204-1839-4107-90AB-424A83174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24301</xdr:colOff>
      <xdr:row>16</xdr:row>
      <xdr:rowOff>119710</xdr:rowOff>
    </xdr:from>
    <xdr:ext cx="1819922" cy="2585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C239317-0BFC-4F34-8D7A-1147B5943DB0}"/>
                </a:ext>
              </a:extLst>
            </xdr:cNvPr>
            <xdr:cNvSpPr txBox="1"/>
          </xdr:nvSpPr>
          <xdr:spPr>
            <a:xfrm>
              <a:off x="664381" y="3842080"/>
              <a:ext cx="1819922" cy="2585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𝑖</m:t>
                    </m:r>
                    <m:d>
                      <m:d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𝑆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p>
                      <m:sSup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0.5</m:t>
                        </m:r>
                      </m:sup>
                    </m:sSup>
                    <m:r>
                      <a:rPr lang="en-US" sz="16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𝑡</m:t>
                    </m:r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C239317-0BFC-4F34-8D7A-1147B5943DB0}"/>
                </a:ext>
              </a:extLst>
            </xdr:cNvPr>
            <xdr:cNvSpPr txBox="1"/>
          </xdr:nvSpPr>
          <xdr:spPr>
            <a:xfrm>
              <a:off x="664381" y="3842080"/>
              <a:ext cx="1819922" cy="2585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𝑖(𝑡)=𝑆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0" i="0">
                  <a:latin typeface="Cambria Math" panose="02040503050406030204" pitchFamily="18" charset="0"/>
                </a:rPr>
                <a:t>𝑡^0.5+𝐴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0" i="0">
                  <a:latin typeface="Cambria Math" panose="02040503050406030204" pitchFamily="18" charset="0"/>
                </a:rPr>
                <a:t>𝑡</a:t>
              </a:r>
              <a:endParaRPr lang="en-CA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ST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1A3B0"/>
      </a:accent1>
      <a:accent2>
        <a:srgbClr val="F8A81B"/>
      </a:accent2>
      <a:accent3>
        <a:srgbClr val="8DC641"/>
      </a:accent3>
      <a:accent4>
        <a:srgbClr val="700A4A"/>
      </a:accent4>
      <a:accent5>
        <a:srgbClr val="2D3047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2003-C90D-45BC-A95B-018EB3A08D53}">
  <dimension ref="A1:O20"/>
  <sheetViews>
    <sheetView tabSelected="1" zoomScaleNormal="100" workbookViewId="0">
      <selection activeCell="D12" sqref="D12:E12"/>
    </sheetView>
  </sheetViews>
  <sheetFormatPr defaultRowHeight="14.4" x14ac:dyDescent="0.55000000000000004"/>
  <cols>
    <col min="1" max="1" width="8.83984375" style="1"/>
    <col min="2" max="2" width="6.5234375" style="1" customWidth="1"/>
    <col min="3" max="3" width="6.15625" style="1" customWidth="1"/>
    <col min="4" max="4" width="7.3125" style="1" customWidth="1"/>
    <col min="5" max="5" width="11" style="2" customWidth="1"/>
    <col min="6" max="6" width="7.578125" style="2" customWidth="1"/>
    <col min="7" max="7" width="13.3671875" style="1" customWidth="1"/>
    <col min="8" max="8" width="11.9453125" style="1" customWidth="1"/>
    <col min="9" max="9" width="10.7890625" style="1" customWidth="1"/>
    <col min="10" max="13" width="10.20703125" style="2" customWidth="1"/>
    <col min="14" max="16384" width="8.83984375" style="2"/>
  </cols>
  <sheetData>
    <row r="1" spans="1:15" ht="30.9" customHeight="1" x14ac:dyDescent="0.55000000000000004">
      <c r="B1" s="12" t="s">
        <v>0</v>
      </c>
      <c r="C1" s="12" t="s">
        <v>1</v>
      </c>
      <c r="D1" s="12" t="s">
        <v>11</v>
      </c>
      <c r="E1" s="13" t="s">
        <v>8</v>
      </c>
      <c r="F1" s="12" t="s">
        <v>7</v>
      </c>
      <c r="G1" s="13" t="s">
        <v>15</v>
      </c>
      <c r="H1" s="13" t="s">
        <v>9</v>
      </c>
      <c r="I1" s="14" t="s">
        <v>13</v>
      </c>
    </row>
    <row r="2" spans="1:15" ht="14.4" customHeight="1" x14ac:dyDescent="0.55000000000000004">
      <c r="A2" s="1">
        <v>1</v>
      </c>
      <c r="B2" s="10">
        <v>0</v>
      </c>
      <c r="C2" s="10">
        <v>0</v>
      </c>
      <c r="D2" s="1">
        <f t="shared" ref="D2:D9" si="0">(B2*60)+C2</f>
        <v>0</v>
      </c>
      <c r="E2" s="11">
        <v>17</v>
      </c>
      <c r="F2" s="1">
        <v>0</v>
      </c>
      <c r="G2" s="3">
        <v>0</v>
      </c>
      <c r="H2" s="20">
        <f>($J$18*(D2)^0.5)+($K$18*D2)</f>
        <v>0</v>
      </c>
      <c r="I2" s="4">
        <f t="shared" ref="I2:I9" si="1">(H2-G2)^2</f>
        <v>0</v>
      </c>
    </row>
    <row r="3" spans="1:15" ht="13.8" customHeight="1" x14ac:dyDescent="0.55000000000000004">
      <c r="A3" s="1">
        <v>2</v>
      </c>
      <c r="B3" s="10">
        <v>30</v>
      </c>
      <c r="C3" s="10">
        <v>0</v>
      </c>
      <c r="D3" s="1">
        <f t="shared" si="0"/>
        <v>1800</v>
      </c>
      <c r="E3" s="11">
        <v>15</v>
      </c>
      <c r="F3" s="1">
        <f>E2-E3</f>
        <v>2</v>
      </c>
      <c r="G3" s="21">
        <f t="shared" ref="G3:G9" si="2">G2+F3</f>
        <v>2</v>
      </c>
      <c r="H3" s="20">
        <f>($J$18*(D3)^0.5)+($K$18*D3)</f>
        <v>3.5370607338241133</v>
      </c>
      <c r="I3" s="4">
        <f t="shared" si="1"/>
        <v>2.3625556994639219</v>
      </c>
    </row>
    <row r="4" spans="1:15" ht="14.4" customHeight="1" x14ac:dyDescent="0.55000000000000004">
      <c r="A4" s="1">
        <v>3</v>
      </c>
      <c r="B4" s="10">
        <v>60</v>
      </c>
      <c r="C4" s="10">
        <v>0</v>
      </c>
      <c r="D4" s="1">
        <f t="shared" si="0"/>
        <v>3600</v>
      </c>
      <c r="E4" s="11">
        <v>13</v>
      </c>
      <c r="F4" s="1">
        <f t="shared" ref="F4:F9" si="3">E3-E4</f>
        <v>2</v>
      </c>
      <c r="G4" s="21">
        <f t="shared" si="2"/>
        <v>4</v>
      </c>
      <c r="H4" s="20">
        <f>($J$18*(D4)^0.5)+($K$18*D4)</f>
        <v>5.2358552255623652</v>
      </c>
      <c r="I4" s="4">
        <f t="shared" si="1"/>
        <v>1.5273381385498044</v>
      </c>
    </row>
    <row r="5" spans="1:15" ht="15" customHeight="1" x14ac:dyDescent="0.55000000000000004">
      <c r="A5" s="1">
        <v>4</v>
      </c>
      <c r="B5" s="10">
        <v>90</v>
      </c>
      <c r="C5" s="10">
        <v>15</v>
      </c>
      <c r="D5" s="1">
        <f t="shared" si="0"/>
        <v>5415</v>
      </c>
      <c r="E5" s="11">
        <v>11</v>
      </c>
      <c r="F5" s="1">
        <f t="shared" si="3"/>
        <v>2</v>
      </c>
      <c r="G5" s="21">
        <f t="shared" si="2"/>
        <v>6</v>
      </c>
      <c r="H5" s="20">
        <f>($J$18*(D5)^0.5)+($K$18*D5)</f>
        <v>6.6430780139120555</v>
      </c>
      <c r="I5" s="4">
        <f t="shared" si="1"/>
        <v>0.41354933197707389</v>
      </c>
    </row>
    <row r="6" spans="1:15" x14ac:dyDescent="0.55000000000000004">
      <c r="A6" s="1">
        <v>5</v>
      </c>
      <c r="B6" s="10">
        <v>120</v>
      </c>
      <c r="C6" s="10">
        <v>45</v>
      </c>
      <c r="D6" s="1">
        <f t="shared" si="0"/>
        <v>7245</v>
      </c>
      <c r="E6" s="11">
        <v>9</v>
      </c>
      <c r="F6" s="1">
        <f t="shared" si="3"/>
        <v>2</v>
      </c>
      <c r="G6" s="21">
        <f t="shared" si="2"/>
        <v>8</v>
      </c>
      <c r="H6" s="20">
        <f>($J$18*(D6)^0.5)+($K$18*D6)</f>
        <v>7.9015656789931299</v>
      </c>
      <c r="I6" s="4">
        <f t="shared" si="1"/>
        <v>9.6893155520835494E-3</v>
      </c>
    </row>
    <row r="7" spans="1:15" ht="14.4" customHeight="1" x14ac:dyDescent="0.55000000000000004">
      <c r="A7" s="1">
        <v>6</v>
      </c>
      <c r="B7" s="10">
        <v>180</v>
      </c>
      <c r="C7" s="10">
        <v>14</v>
      </c>
      <c r="D7" s="1">
        <f t="shared" si="0"/>
        <v>10814</v>
      </c>
      <c r="E7" s="11">
        <v>7</v>
      </c>
      <c r="F7" s="1">
        <f t="shared" si="3"/>
        <v>2</v>
      </c>
      <c r="G7" s="21">
        <f t="shared" si="2"/>
        <v>10</v>
      </c>
      <c r="H7" s="20">
        <f>($J$18*(D7)^0.5)+($K$18*D7)</f>
        <v>10.08853209094632</v>
      </c>
      <c r="I7" s="4">
        <f t="shared" si="1"/>
        <v>7.8379311273274119E-3</v>
      </c>
    </row>
    <row r="8" spans="1:15" x14ac:dyDescent="0.55000000000000004">
      <c r="A8" s="1">
        <v>7</v>
      </c>
      <c r="B8" s="10">
        <v>240</v>
      </c>
      <c r="C8" s="10">
        <v>20</v>
      </c>
      <c r="D8" s="1">
        <f t="shared" si="0"/>
        <v>14420</v>
      </c>
      <c r="E8" s="11">
        <v>5</v>
      </c>
      <c r="F8" s="1">
        <f t="shared" si="3"/>
        <v>2</v>
      </c>
      <c r="G8" s="21">
        <f t="shared" si="2"/>
        <v>12</v>
      </c>
      <c r="H8" s="20">
        <f>($J$18*(D8)^0.5)+($K$18*D8)</f>
        <v>12.078080731917787</v>
      </c>
      <c r="I8" s="4">
        <f t="shared" si="1"/>
        <v>6.0966006968172825E-3</v>
      </c>
    </row>
    <row r="9" spans="1:15" ht="15.6" customHeight="1" thickBot="1" x14ac:dyDescent="0.6">
      <c r="A9" s="1">
        <v>8</v>
      </c>
      <c r="B9" s="10">
        <v>300</v>
      </c>
      <c r="C9" s="10">
        <v>22</v>
      </c>
      <c r="D9" s="1">
        <f t="shared" si="0"/>
        <v>18022</v>
      </c>
      <c r="E9" s="11">
        <v>3</v>
      </c>
      <c r="F9" s="1">
        <f t="shared" si="3"/>
        <v>2</v>
      </c>
      <c r="G9" s="21">
        <f t="shared" si="2"/>
        <v>14</v>
      </c>
      <c r="H9" s="20">
        <f>($J$18*(D9)^0.5)+($K$18*D9)</f>
        <v>13.923974762205342</v>
      </c>
      <c r="I9" s="4">
        <f t="shared" si="1"/>
        <v>5.7798367817343248E-3</v>
      </c>
    </row>
    <row r="10" spans="1:15" ht="14.7" thickBot="1" x14ac:dyDescent="0.6">
      <c r="E10" s="1"/>
      <c r="F10" s="1"/>
      <c r="G10" s="4"/>
      <c r="H10" s="6" t="s">
        <v>2</v>
      </c>
      <c r="I10" s="7">
        <f>SUM(I6:I9)</f>
        <v>2.9403684157962566E-2</v>
      </c>
    </row>
    <row r="11" spans="1:15" x14ac:dyDescent="0.55000000000000004">
      <c r="E11" s="1"/>
      <c r="F11" s="1"/>
      <c r="G11" s="4"/>
      <c r="H11" s="4"/>
      <c r="I11" s="4"/>
      <c r="J11" s="4"/>
    </row>
    <row r="12" spans="1:15" x14ac:dyDescent="0.55000000000000004">
      <c r="E12" s="1"/>
      <c r="F12" s="1"/>
      <c r="G12" s="4"/>
      <c r="H12" s="4"/>
      <c r="I12" s="4"/>
      <c r="J12" s="4"/>
    </row>
    <row r="13" spans="1:15" x14ac:dyDescent="0.55000000000000004">
      <c r="E13" s="1"/>
      <c r="F13" s="1"/>
      <c r="G13" s="4"/>
      <c r="H13" s="4"/>
      <c r="I13" s="4"/>
      <c r="J13" s="4"/>
    </row>
    <row r="14" spans="1:15" ht="15.3" customHeight="1" x14ac:dyDescent="0.55000000000000004">
      <c r="K14" s="23" t="s">
        <v>14</v>
      </c>
      <c r="L14" s="18"/>
      <c r="M14" s="18"/>
      <c r="N14" s="18"/>
      <c r="O14" s="18"/>
    </row>
    <row r="15" spans="1:15" x14ac:dyDescent="0.55000000000000004">
      <c r="B15" s="24" t="s">
        <v>12</v>
      </c>
      <c r="C15" s="24"/>
      <c r="D15" s="24"/>
      <c r="E15" s="24"/>
      <c r="F15" s="24"/>
      <c r="G15" s="24"/>
      <c r="H15" s="24"/>
      <c r="K15" s="18"/>
      <c r="L15" s="18"/>
      <c r="M15" s="18"/>
      <c r="N15" s="18"/>
      <c r="O15" s="18"/>
    </row>
    <row r="16" spans="1:15" ht="14.7" thickBot="1" x14ac:dyDescent="0.6">
      <c r="B16" s="24"/>
      <c r="C16" s="24"/>
      <c r="D16" s="24"/>
      <c r="E16" s="24"/>
      <c r="F16" s="24"/>
      <c r="G16" s="24"/>
      <c r="H16" s="24"/>
    </row>
    <row r="17" spans="2:13" x14ac:dyDescent="0.55000000000000004">
      <c r="J17" s="15" t="s">
        <v>3</v>
      </c>
      <c r="K17" s="16" t="s">
        <v>4</v>
      </c>
      <c r="L17" s="16" t="s">
        <v>5</v>
      </c>
      <c r="M17" s="8" t="s">
        <v>6</v>
      </c>
    </row>
    <row r="18" spans="2:13" ht="14.7" thickBot="1" x14ac:dyDescent="0.6">
      <c r="J18" s="19">
        <v>7.3966121548271827E-2</v>
      </c>
      <c r="K18" s="22">
        <v>2.2163553685168222E-4</v>
      </c>
      <c r="L18" s="5">
        <f>K18/(2/3)</f>
        <v>3.3245330527752334E-4</v>
      </c>
      <c r="M18" s="9">
        <f>L18*36000</f>
        <v>11.96831898999084</v>
      </c>
    </row>
    <row r="20" spans="2:13" x14ac:dyDescent="0.55000000000000004">
      <c r="B20" s="17" t="s">
        <v>10</v>
      </c>
    </row>
  </sheetData>
  <mergeCells count="1">
    <mergeCell ref="B15:H16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dcterms:created xsi:type="dcterms:W3CDTF">2019-05-09T15:58:15Z</dcterms:created>
  <dcterms:modified xsi:type="dcterms:W3CDTF">2019-05-17T19:16:38Z</dcterms:modified>
</cp:coreProperties>
</file>